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3" activeTab="1"/>
  </bookViews>
  <sheets>
    <sheet name="Table 6-2" sheetId="1" r:id="rId1"/>
    <sheet name="Table 6-3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<sst xmlns="http://schemas.openxmlformats.org/spreadsheetml/2006/main" count="38" uniqueCount="21">
  <si>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Age interval x to x+1</t>
  </si>
  <si>
    <t>.</t>
  </si>
  <si>
    <t>"85+"</t>
  </si>
  <si>
    <t>----</t>
  </si>
  <si>
    <t>x</t>
  </si>
  <si>
    <t>n</t>
  </si>
  <si>
    <t>85+</t>
  </si>
  <si>
    <t>nax</t>
  </si>
  <si>
    <r>
      <t>ASDR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Mx</t>
    </r>
    <r>
      <rPr>
        <sz val="10"/>
        <rFont val="Arial"/>
        <family val="2"/>
      </rPr>
      <t>) = Dx/Px</t>
    </r>
  </si>
  <si>
    <r>
      <t xml:space="preserve">Fraction of last year lived </t>
    </r>
    <r>
      <rPr>
        <sz val="10"/>
        <rFont val="Arial"/>
        <family val="2"/>
      </rPr>
      <t>(</t>
    </r>
    <r>
      <rPr>
        <sz val="10"/>
        <rFont val="Arial"/>
        <family val="2"/>
      </rPr>
      <t>ax</t>
    </r>
    <r>
      <rPr>
        <sz val="10"/>
        <rFont val="Arial"/>
        <family val="2"/>
      </rPr>
      <t>)</t>
    </r>
  </si>
  <si>
    <r>
      <t xml:space="preserve">Deaths in year </t>
    </r>
    <r>
      <rPr>
        <sz val="10"/>
        <rFont val="Arial"/>
        <family val="2"/>
      </rPr>
      <t>(</t>
    </r>
    <r>
      <rPr>
        <sz val="10"/>
        <rFont val="Arial"/>
        <family val="2"/>
      </rPr>
      <t>Dx</t>
    </r>
    <r>
      <rPr>
        <sz val="10"/>
        <rFont val="Arial"/>
        <family val="2"/>
      </rPr>
      <t>)</t>
    </r>
  </si>
  <si>
    <r>
      <t xml:space="preserve">Mid-year Population </t>
    </r>
    <r>
      <rPr>
        <sz val="10"/>
        <rFont val="Arial"/>
        <family val="2"/>
      </rPr>
      <t>(</t>
    </r>
    <r>
      <rPr>
        <sz val="10"/>
        <rFont val="Arial"/>
        <family val="2"/>
      </rPr>
      <t>Px</t>
    </r>
    <r>
      <rPr>
        <sz val="10"/>
        <rFont val="Arial"/>
        <family val="2"/>
      </rPr>
      <t>)</t>
    </r>
  </si>
  <si>
    <t>Probability of dying (qx) = Dx / (Px + (1-ax)*Dx)
= Mx / (1+(1-ax)*Mx)</t>
  </si>
  <si>
    <t>nqx = n*nMx / (1+n*(1-nax)*nMx)</t>
  </si>
  <si>
    <t>npx = 1-nqx</t>
  </si>
  <si>
    <t>ndx = lx*nqx</t>
  </si>
  <si>
    <t>lx = l(x-1)-nd(x-1)</t>
  </si>
  <si>
    <t>nLx = n*(l(x+1)+nax*ndx)
L85+ = l85/M85+</t>
  </si>
  <si>
    <t>ASDR (nMx)</t>
  </si>
  <si>
    <t>Tx = T(x+1)+nLx</t>
  </si>
  <si>
    <t>ex = Tx/lx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</si>
</sst>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_ "/>
  </numFmts>
  <fonts count="46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2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NumberFormat="1" applyFont="1" applyAlignment="1">
      <alignment wrapText="1"/>
    </xf>
    <xf numFmtId="1" fontId="21" fillId="0" borderId="0" xfId="0" applyNumberFormat="1" applyFont="1" applyAlignment="1">
      <alignment wrapText="1"/>
    </xf>
    <xf numFmtId="176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/>
    </xf>
    <xf numFmtId="1" fontId="4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="150" zoomScaleNormal="150" zoomScalePageLayoutView="0" workbookViewId="0" topLeftCell="A1">
      <selection activeCell="F3" sqref="F3"/>
    </sheetView>
  </sheetViews>
  <sheetFormatPr defaultColWidth="12.8515625" defaultRowHeight="12"/>
  <cols>
    <col min="1" max="1" width="11.8515625" style="0" customWidth="1"/>
    <col min="2" max="4" width="12.8515625" style="0" customWidth="1"/>
    <col min="5" max="5" width="11.8515625" style="0" customWidth="1"/>
    <col min="6" max="6" width="21.00390625" style="0" customWidth="1"/>
  </cols>
  <sheetData>
    <row r="1" spans="1:6" s="1" customFormat="1" ht="38.25">
      <c r="A1" s="1" t="s">
        <v>0</v>
      </c>
      <c r="B1" s="7" t="s">
        <v>11</v>
      </c>
      <c r="C1" s="7" t="s">
        <v>10</v>
      </c>
      <c r="D1" s="7" t="s">
        <v>8</v>
      </c>
      <c r="E1" s="7" t="s">
        <v>9</v>
      </c>
      <c r="F1" s="7" t="s">
        <v>12</v>
      </c>
    </row>
    <row r="2" spans="1:6" ht="12.75">
      <c r="A2" s="6">
        <v>0</v>
      </c>
      <c r="B2" s="6">
        <v>340483</v>
      </c>
      <c r="C2" s="6">
        <v>6234</v>
      </c>
      <c r="D2" s="8">
        <f aca="true" t="shared" si="0" ref="D2:D8">C2/B2</f>
        <v>0.01830928416396707</v>
      </c>
      <c r="E2" s="6">
        <v>0.09</v>
      </c>
      <c r="F2" s="8">
        <f aca="true" t="shared" si="1" ref="F2:F8">D2/(1+(1-E2)*D2)</f>
        <v>0.018009224397535977</v>
      </c>
    </row>
    <row r="3" spans="1:6" ht="12.75">
      <c r="A3" s="4">
        <v>1</v>
      </c>
      <c r="B3" s="6">
        <v>326154</v>
      </c>
      <c r="C3" s="6">
        <v>368</v>
      </c>
      <c r="D3" s="8">
        <f t="shared" si="0"/>
        <v>0.0011283013545748328</v>
      </c>
      <c r="E3" s="6">
        <v>0.43</v>
      </c>
      <c r="F3" s="8">
        <f t="shared" si="1"/>
        <v>0.0011275761745115328</v>
      </c>
    </row>
    <row r="4" spans="1:6" ht="12.75">
      <c r="A4" s="6">
        <v>2</v>
      </c>
      <c r="B4" s="6">
        <v>312699</v>
      </c>
      <c r="C4" s="6">
        <v>269</v>
      </c>
      <c r="D4" s="8">
        <f t="shared" si="0"/>
        <v>0.0008602521914045136</v>
      </c>
      <c r="E4" s="6">
        <v>0.45</v>
      </c>
      <c r="F4" s="8">
        <f t="shared" si="1"/>
        <v>0.0008598453652816497</v>
      </c>
    </row>
    <row r="5" spans="1:6" ht="12.75">
      <c r="A5" s="6">
        <v>3</v>
      </c>
      <c r="B5" s="6">
        <v>323441</v>
      </c>
      <c r="C5" s="6">
        <v>237</v>
      </c>
      <c r="D5" s="8">
        <f t="shared" si="0"/>
        <v>0.0007327456939596402</v>
      </c>
      <c r="E5" s="6">
        <v>0.47</v>
      </c>
      <c r="F5" s="8">
        <f t="shared" si="1"/>
        <v>0.0007324612388157109</v>
      </c>
    </row>
    <row r="6" spans="1:6" ht="12.75">
      <c r="A6" s="4">
        <v>4</v>
      </c>
      <c r="B6" s="6">
        <v>338904</v>
      </c>
      <c r="C6" s="6">
        <v>175</v>
      </c>
      <c r="D6" s="8">
        <f t="shared" si="0"/>
        <v>0.00051637041758138</v>
      </c>
      <c r="E6" s="6">
        <v>0.49</v>
      </c>
      <c r="F6" s="8">
        <f t="shared" si="1"/>
        <v>0.0005162344677954502</v>
      </c>
    </row>
    <row r="7" spans="1:6" ht="12.75">
      <c r="A7" s="6">
        <v>5</v>
      </c>
      <c r="B7" s="6">
        <v>362161</v>
      </c>
      <c r="C7" s="6">
        <v>179</v>
      </c>
      <c r="D7" s="8">
        <f t="shared" si="0"/>
        <v>0.0004942553173864663</v>
      </c>
      <c r="E7" s="6">
        <v>0.5</v>
      </c>
      <c r="F7" s="8">
        <f t="shared" si="1"/>
        <v>0.0004941332034048262</v>
      </c>
    </row>
    <row r="8" spans="1:6" ht="12.75">
      <c r="A8" s="6">
        <v>6</v>
      </c>
      <c r="B8" s="6">
        <v>379642</v>
      </c>
      <c r="C8" s="6">
        <v>171</v>
      </c>
      <c r="D8" s="8">
        <f t="shared" si="0"/>
        <v>0.0004504243471481027</v>
      </c>
      <c r="E8" s="6">
        <v>0.5</v>
      </c>
      <c r="F8" s="8">
        <f t="shared" si="1"/>
        <v>0.00045032292894246534</v>
      </c>
    </row>
    <row r="9" spans="1:6" ht="12.75">
      <c r="A9" s="6" t="s">
        <v>1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</row>
    <row r="10" spans="1:6" ht="12.75">
      <c r="A10" s="6" t="s">
        <v>1</v>
      </c>
      <c r="B10" s="6" t="s">
        <v>1</v>
      </c>
      <c r="C10" s="6" t="s">
        <v>1</v>
      </c>
      <c r="D10" s="6" t="s">
        <v>1</v>
      </c>
      <c r="E10" s="6" t="s">
        <v>1</v>
      </c>
      <c r="F10" s="6" t="s">
        <v>1</v>
      </c>
    </row>
    <row r="11" spans="1:6" ht="12.75">
      <c r="A11" s="6" t="s">
        <v>1</v>
      </c>
      <c r="B11" s="6" t="s">
        <v>1</v>
      </c>
      <c r="C11" s="6" t="s">
        <v>1</v>
      </c>
      <c r="D11" s="6" t="s">
        <v>1</v>
      </c>
      <c r="E11" s="6" t="s">
        <v>1</v>
      </c>
      <c r="F11" s="6" t="s">
        <v>1</v>
      </c>
    </row>
    <row r="12" spans="1:6" ht="12.75">
      <c r="A12" s="6">
        <v>83</v>
      </c>
      <c r="B12" s="6">
        <v>34439</v>
      </c>
      <c r="C12" s="6">
        <v>3753</v>
      </c>
      <c r="D12" s="8">
        <f>C12/B12</f>
        <v>0.1089752896425564</v>
      </c>
      <c r="E12" s="6">
        <v>0.5</v>
      </c>
      <c r="F12" s="8">
        <f>D12/(1+(1-E12)*D12)</f>
        <v>0.10334430201979872</v>
      </c>
    </row>
    <row r="13" spans="1:6" ht="12.75">
      <c r="A13" s="6">
        <v>84</v>
      </c>
      <c r="B13" s="6">
        <v>31009</v>
      </c>
      <c r="C13" s="6">
        <v>3669</v>
      </c>
      <c r="D13" s="8">
        <f>C13/B13</f>
        <v>0.11832048760037409</v>
      </c>
      <c r="E13" s="6">
        <v>0.5</v>
      </c>
      <c r="F13" s="8">
        <f>D13/(1+(1-E13)*D13)</f>
        <v>0.1117116019912616</v>
      </c>
    </row>
    <row r="14" spans="1:6" ht="12.75">
      <c r="A14" s="6" t="s">
        <v>2</v>
      </c>
      <c r="B14" s="6">
        <v>142691</v>
      </c>
      <c r="C14" s="6">
        <v>22483</v>
      </c>
      <c r="D14" s="8">
        <f>C14/B14</f>
        <v>0.15756424721951628</v>
      </c>
      <c r="E14" s="6" t="s">
        <v>3</v>
      </c>
      <c r="F14" s="6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1" sqref="C1"/>
    </sheetView>
  </sheetViews>
  <sheetFormatPr defaultColWidth="12.8515625" defaultRowHeight="12"/>
  <cols>
    <col min="1" max="1" width="6.7109375" style="0" bestFit="1" customWidth="1"/>
    <col min="2" max="2" width="3.57421875" style="0" bestFit="1" customWidth="1"/>
    <col min="3" max="3" width="17.8515625" style="0" bestFit="1" customWidth="1"/>
    <col min="4" max="4" width="6.7109375" style="5" bestFit="1" customWidth="1"/>
    <col min="5" max="5" width="23.8515625" style="0" customWidth="1"/>
    <col min="6" max="6" width="16.7109375" style="0" bestFit="1" customWidth="1"/>
    <col min="7" max="7" width="13.8515625" style="2" customWidth="1"/>
    <col min="8" max="8" width="11.00390625" style="2" customWidth="1"/>
    <col min="9" max="9" width="13.00390625" style="2" customWidth="1"/>
    <col min="10" max="10" width="15.140625" style="2" customWidth="1"/>
    <col min="11" max="11" width="12.7109375" style="3" customWidth="1"/>
  </cols>
  <sheetData>
    <row r="1" spans="1:11" ht="53.25" customHeight="1">
      <c r="A1" s="9" t="s">
        <v>4</v>
      </c>
      <c r="B1" s="9" t="s">
        <v>5</v>
      </c>
      <c r="C1" s="9" t="s">
        <v>18</v>
      </c>
      <c r="D1" s="10" t="s">
        <v>7</v>
      </c>
      <c r="E1" s="9" t="s">
        <v>13</v>
      </c>
      <c r="F1" s="9" t="s">
        <v>14</v>
      </c>
      <c r="G1" s="11" t="s">
        <v>16</v>
      </c>
      <c r="H1" s="11" t="s">
        <v>15</v>
      </c>
      <c r="I1" s="11" t="s">
        <v>17</v>
      </c>
      <c r="J1" s="11" t="s">
        <v>19</v>
      </c>
      <c r="K1" s="12" t="s">
        <v>20</v>
      </c>
    </row>
    <row r="2" spans="1:11" ht="18">
      <c r="A2" s="13">
        <v>0</v>
      </c>
      <c r="B2" s="13">
        <v>1</v>
      </c>
      <c r="C2" s="14">
        <v>0.008313744517784681</v>
      </c>
      <c r="D2" s="15">
        <v>0.1</v>
      </c>
      <c r="E2" s="16">
        <f aca="true" t="shared" si="0" ref="E2:E19">B2*C2/(1+B2*(1-D2)*C2)</f>
        <v>0.008251999999999997</v>
      </c>
      <c r="F2" s="17">
        <f aca="true" t="shared" si="1" ref="F2:F20">1-E2</f>
        <v>0.991748</v>
      </c>
      <c r="G2" s="18">
        <v>100000</v>
      </c>
      <c r="H2" s="19">
        <f aca="true" t="shared" si="2" ref="H2:H20">G2*E2</f>
        <v>825.1999999999997</v>
      </c>
      <c r="I2" s="20">
        <f aca="true" t="shared" si="3" ref="I2:I19">B2*(G3+D2*H2)</f>
        <v>99257.32</v>
      </c>
      <c r="J2" s="19">
        <f aca="true" t="shared" si="4" ref="J2:J19">J3+I2</f>
        <v>7756161.014913028</v>
      </c>
      <c r="K2" s="21">
        <f aca="true" t="shared" si="5" ref="K2:K20">J2/G2</f>
        <v>77.56161014913027</v>
      </c>
    </row>
    <row r="3" spans="1:11" ht="18">
      <c r="A3" s="13">
        <v>1</v>
      </c>
      <c r="B3" s="13">
        <v>4</v>
      </c>
      <c r="C3" s="14">
        <v>0.00040789892514879553</v>
      </c>
      <c r="D3" s="15">
        <v>0.4</v>
      </c>
      <c r="E3" s="16">
        <f t="shared" si="0"/>
        <v>0.00163</v>
      </c>
      <c r="F3" s="17">
        <f t="shared" si="1"/>
        <v>0.99837</v>
      </c>
      <c r="G3" s="19">
        <f aca="true" t="shared" si="6" ref="G3:G20">G2-H2</f>
        <v>99174.8</v>
      </c>
      <c r="H3" s="19">
        <f t="shared" si="2"/>
        <v>161.654924</v>
      </c>
      <c r="I3" s="20">
        <f t="shared" si="3"/>
        <v>396311.2281824</v>
      </c>
      <c r="J3" s="19">
        <f t="shared" si="4"/>
        <v>7656903.694913028</v>
      </c>
      <c r="K3" s="21">
        <f t="shared" si="5"/>
        <v>77.20614203318814</v>
      </c>
    </row>
    <row r="4" spans="1:11" ht="18">
      <c r="A4" s="13">
        <v>5</v>
      </c>
      <c r="B4" s="13">
        <v>5</v>
      </c>
      <c r="C4" s="14">
        <v>0.00018108193957765888</v>
      </c>
      <c r="D4" s="15">
        <v>0.5</v>
      </c>
      <c r="E4" s="16">
        <f t="shared" si="0"/>
        <v>0.0009049999999999999</v>
      </c>
      <c r="F4" s="17">
        <f t="shared" si="1"/>
        <v>0.999095</v>
      </c>
      <c r="G4" s="19">
        <f t="shared" si="6"/>
        <v>99013.145076</v>
      </c>
      <c r="H4" s="19">
        <f t="shared" si="2"/>
        <v>89.60689629377998</v>
      </c>
      <c r="I4" s="19">
        <f t="shared" si="3"/>
        <v>494841.70813926554</v>
      </c>
      <c r="J4" s="19">
        <f t="shared" si="4"/>
        <v>7260592.466730628</v>
      </c>
      <c r="K4" s="21">
        <f t="shared" si="5"/>
        <v>73.32958125062667</v>
      </c>
    </row>
    <row r="5" spans="1:11" ht="18">
      <c r="A5" s="13">
        <v>10</v>
      </c>
      <c r="B5" s="13">
        <v>5</v>
      </c>
      <c r="C5" s="14">
        <v>0.0001870874633891344</v>
      </c>
      <c r="D5" s="15">
        <v>0.5</v>
      </c>
      <c r="E5" s="16">
        <f t="shared" si="0"/>
        <v>0.000935</v>
      </c>
      <c r="F5" s="17">
        <f t="shared" si="1"/>
        <v>0.999065</v>
      </c>
      <c r="G5" s="19">
        <f t="shared" si="6"/>
        <v>98923.53817970621</v>
      </c>
      <c r="H5" s="19">
        <f t="shared" si="2"/>
        <v>92.49350819802531</v>
      </c>
      <c r="I5" s="19">
        <f t="shared" si="3"/>
        <v>494386.45712803607</v>
      </c>
      <c r="J5" s="19">
        <f t="shared" si="4"/>
        <v>6765750.758591362</v>
      </c>
      <c r="K5" s="21">
        <f t="shared" si="5"/>
        <v>68.39374008540396</v>
      </c>
    </row>
    <row r="6" spans="1:11" ht="18">
      <c r="A6" s="13">
        <v>15</v>
      </c>
      <c r="B6" s="13">
        <v>5</v>
      </c>
      <c r="C6" s="14">
        <v>0.0002819986680616494</v>
      </c>
      <c r="D6" s="15">
        <v>0.5</v>
      </c>
      <c r="E6" s="16">
        <f t="shared" si="0"/>
        <v>0.0014089999999999997</v>
      </c>
      <c r="F6" s="17">
        <f t="shared" si="1"/>
        <v>0.998591</v>
      </c>
      <c r="G6" s="19">
        <f t="shared" si="6"/>
        <v>98831.04467150819</v>
      </c>
      <c r="H6" s="19">
        <f t="shared" si="2"/>
        <v>139.25294194215502</v>
      </c>
      <c r="I6" s="19">
        <f t="shared" si="3"/>
        <v>493807.0910026856</v>
      </c>
      <c r="J6" s="19">
        <f t="shared" si="4"/>
        <v>6271364.301463326</v>
      </c>
      <c r="K6" s="21">
        <f t="shared" si="5"/>
        <v>63.45540839225072</v>
      </c>
    </row>
    <row r="7" spans="1:11" ht="18">
      <c r="A7" s="13">
        <v>20</v>
      </c>
      <c r="B7" s="13">
        <v>5</v>
      </c>
      <c r="C7" s="14">
        <v>0.00030703549622560503</v>
      </c>
      <c r="D7" s="15">
        <v>0.5</v>
      </c>
      <c r="E7" s="16">
        <f t="shared" si="0"/>
        <v>0.001534</v>
      </c>
      <c r="F7" s="17">
        <f t="shared" si="1"/>
        <v>0.998466</v>
      </c>
      <c r="G7" s="19">
        <f t="shared" si="6"/>
        <v>98691.79172956604</v>
      </c>
      <c r="H7" s="19">
        <f t="shared" si="2"/>
        <v>151.39320851315432</v>
      </c>
      <c r="I7" s="19">
        <f t="shared" si="3"/>
        <v>493080.47562654736</v>
      </c>
      <c r="J7" s="19">
        <f t="shared" si="4"/>
        <v>5777557.2104606405</v>
      </c>
      <c r="K7" s="21">
        <f t="shared" si="5"/>
        <v>58.541415747038286</v>
      </c>
    </row>
    <row r="8" spans="1:11" ht="18">
      <c r="A8" s="13">
        <v>25</v>
      </c>
      <c r="B8" s="13">
        <v>5</v>
      </c>
      <c r="C8" s="14">
        <v>0.0003639308131091162</v>
      </c>
      <c r="D8" s="15">
        <v>0.5</v>
      </c>
      <c r="E8" s="16">
        <f t="shared" si="0"/>
        <v>0.0018180000000000002</v>
      </c>
      <c r="F8" s="17">
        <f t="shared" si="1"/>
        <v>0.998182</v>
      </c>
      <c r="G8" s="19">
        <f t="shared" si="6"/>
        <v>98540.39852105289</v>
      </c>
      <c r="H8" s="19">
        <f t="shared" si="2"/>
        <v>179.14644451127418</v>
      </c>
      <c r="I8" s="19">
        <f t="shared" si="3"/>
        <v>492254.12649398623</v>
      </c>
      <c r="J8" s="19">
        <f t="shared" si="4"/>
        <v>5284476.734834094</v>
      </c>
      <c r="K8" s="21">
        <f t="shared" si="5"/>
        <v>53.62751535559377</v>
      </c>
    </row>
    <row r="9" spans="1:11" ht="18">
      <c r="A9" s="13">
        <v>30</v>
      </c>
      <c r="B9" s="13">
        <v>5</v>
      </c>
      <c r="C9" s="14">
        <v>0.0005659997576575701</v>
      </c>
      <c r="D9" s="15">
        <v>0.5</v>
      </c>
      <c r="E9" s="16">
        <f t="shared" si="0"/>
        <v>0.002826</v>
      </c>
      <c r="F9" s="17">
        <f t="shared" si="1"/>
        <v>0.997174</v>
      </c>
      <c r="G9" s="19">
        <f t="shared" si="6"/>
        <v>98361.25207654161</v>
      </c>
      <c r="H9" s="19">
        <f t="shared" si="2"/>
        <v>277.9688983683066</v>
      </c>
      <c r="I9" s="19">
        <f t="shared" si="3"/>
        <v>491111.3381367873</v>
      </c>
      <c r="J9" s="19">
        <f t="shared" si="4"/>
        <v>4792222.608340107</v>
      </c>
      <c r="K9" s="21">
        <f t="shared" si="5"/>
        <v>48.72063446905852</v>
      </c>
    </row>
    <row r="10" spans="1:11" ht="18">
      <c r="A10" s="13">
        <v>35</v>
      </c>
      <c r="B10" s="13">
        <v>5</v>
      </c>
      <c r="C10" s="14">
        <v>0.0008839491077826607</v>
      </c>
      <c r="D10" s="15">
        <v>0.5</v>
      </c>
      <c r="E10" s="16">
        <f t="shared" si="0"/>
        <v>0.00441</v>
      </c>
      <c r="F10" s="17">
        <f t="shared" si="1"/>
        <v>0.99559</v>
      </c>
      <c r="G10" s="19">
        <f t="shared" si="6"/>
        <v>98083.28317817331</v>
      </c>
      <c r="H10" s="19">
        <f t="shared" si="2"/>
        <v>432.5472788157443</v>
      </c>
      <c r="I10" s="19">
        <f t="shared" si="3"/>
        <v>489335.04769382713</v>
      </c>
      <c r="J10" s="19">
        <f t="shared" si="4"/>
        <v>4301111.270203319</v>
      </c>
      <c r="K10" s="21">
        <f t="shared" si="5"/>
        <v>43.851624158931656</v>
      </c>
    </row>
    <row r="11" spans="1:11" ht="18">
      <c r="A11" s="13">
        <v>40</v>
      </c>
      <c r="B11" s="13">
        <v>5</v>
      </c>
      <c r="C11" s="14">
        <v>0.0014450012821149727</v>
      </c>
      <c r="D11" s="15">
        <v>0.5</v>
      </c>
      <c r="E11" s="16">
        <f t="shared" si="0"/>
        <v>0.007198999999999999</v>
      </c>
      <c r="F11" s="17">
        <f t="shared" si="1"/>
        <v>0.992801</v>
      </c>
      <c r="G11" s="19">
        <f t="shared" si="6"/>
        <v>97650.73589935756</v>
      </c>
      <c r="H11" s="19">
        <f t="shared" si="2"/>
        <v>702.9876477394749</v>
      </c>
      <c r="I11" s="19">
        <f t="shared" si="3"/>
        <v>486496.21037743916</v>
      </c>
      <c r="J11" s="19">
        <f t="shared" si="4"/>
        <v>3811776.222509492</v>
      </c>
      <c r="K11" s="21">
        <f t="shared" si="5"/>
        <v>39.034792594272396</v>
      </c>
    </row>
    <row r="12" spans="1:11" ht="18">
      <c r="A12" s="13">
        <v>45</v>
      </c>
      <c r="B12" s="13">
        <v>5</v>
      </c>
      <c r="C12" s="14">
        <v>0.002484942032106224</v>
      </c>
      <c r="D12" s="15">
        <v>0.5</v>
      </c>
      <c r="E12" s="16">
        <f t="shared" si="0"/>
        <v>0.012348000000000001</v>
      </c>
      <c r="F12" s="17">
        <f t="shared" si="1"/>
        <v>0.987652</v>
      </c>
      <c r="G12" s="19">
        <f t="shared" si="6"/>
        <v>96947.74825161809</v>
      </c>
      <c r="H12" s="19">
        <f t="shared" si="2"/>
        <v>1197.1107954109802</v>
      </c>
      <c r="I12" s="19">
        <f t="shared" si="3"/>
        <v>481745.96426956303</v>
      </c>
      <c r="J12" s="19">
        <f t="shared" si="4"/>
        <v>3325280.012132053</v>
      </c>
      <c r="K12" s="21">
        <f t="shared" si="5"/>
        <v>34.299713733439425</v>
      </c>
    </row>
    <row r="13" spans="1:11" ht="18">
      <c r="A13" s="13">
        <v>50</v>
      </c>
      <c r="B13" s="13">
        <v>5</v>
      </c>
      <c r="C13" s="14">
        <v>0.004210049773415004</v>
      </c>
      <c r="D13" s="15">
        <v>0.5</v>
      </c>
      <c r="E13" s="16">
        <f t="shared" si="0"/>
        <v>0.020831000000000002</v>
      </c>
      <c r="F13" s="17">
        <f t="shared" si="1"/>
        <v>0.979169</v>
      </c>
      <c r="G13" s="19">
        <f t="shared" si="6"/>
        <v>95750.63745620711</v>
      </c>
      <c r="H13" s="19">
        <f t="shared" si="2"/>
        <v>1994.5815288502506</v>
      </c>
      <c r="I13" s="19">
        <f t="shared" si="3"/>
        <v>473766.73345890996</v>
      </c>
      <c r="J13" s="19">
        <f t="shared" si="4"/>
        <v>2843534.0478624897</v>
      </c>
      <c r="K13" s="21">
        <f t="shared" si="5"/>
        <v>29.69728581872909</v>
      </c>
    </row>
    <row r="14" spans="1:11" ht="18">
      <c r="A14" s="13">
        <v>55</v>
      </c>
      <c r="B14" s="13">
        <v>5</v>
      </c>
      <c r="C14" s="14">
        <v>0.007218974368110682</v>
      </c>
      <c r="D14" s="15">
        <v>0.5</v>
      </c>
      <c r="E14" s="16">
        <f t="shared" si="0"/>
        <v>0.035455</v>
      </c>
      <c r="F14" s="17">
        <f t="shared" si="1"/>
        <v>0.964545</v>
      </c>
      <c r="G14" s="19">
        <f t="shared" si="6"/>
        <v>93756.05592735687</v>
      </c>
      <c r="H14" s="19">
        <f t="shared" si="2"/>
        <v>3324.120962904438</v>
      </c>
      <c r="I14" s="19">
        <f t="shared" si="3"/>
        <v>460469.9772295233</v>
      </c>
      <c r="J14" s="19">
        <f t="shared" si="4"/>
        <v>2369767.3144035796</v>
      </c>
      <c r="K14" s="21">
        <f t="shared" si="5"/>
        <v>25.275885285103065</v>
      </c>
    </row>
    <row r="15" spans="1:11" ht="18">
      <c r="A15" s="13">
        <v>60</v>
      </c>
      <c r="B15" s="13">
        <v>5</v>
      </c>
      <c r="C15" s="14">
        <v>0.012054022342599226</v>
      </c>
      <c r="D15" s="15">
        <v>0.5</v>
      </c>
      <c r="E15" s="16">
        <f t="shared" si="0"/>
        <v>0.058506999999999997</v>
      </c>
      <c r="F15" s="17">
        <f t="shared" si="1"/>
        <v>0.941493</v>
      </c>
      <c r="G15" s="19">
        <f t="shared" si="6"/>
        <v>90431.93496445243</v>
      </c>
      <c r="H15" s="19">
        <f t="shared" si="2"/>
        <v>5290.9012189652185</v>
      </c>
      <c r="I15" s="19">
        <f t="shared" si="3"/>
        <v>438932.4217748491</v>
      </c>
      <c r="J15" s="19">
        <f t="shared" si="4"/>
        <v>1909297.337174056</v>
      </c>
      <c r="K15" s="21">
        <f t="shared" si="5"/>
        <v>21.113087295152702</v>
      </c>
    </row>
    <row r="16" spans="1:11" ht="18">
      <c r="A16" s="13">
        <v>65</v>
      </c>
      <c r="B16" s="13">
        <v>5</v>
      </c>
      <c r="C16" s="14">
        <v>0.018259101056627054</v>
      </c>
      <c r="D16" s="15">
        <v>0.5</v>
      </c>
      <c r="E16" s="16">
        <f t="shared" si="0"/>
        <v>0.08730999999999998</v>
      </c>
      <c r="F16" s="17">
        <f t="shared" si="1"/>
        <v>0.91269</v>
      </c>
      <c r="G16" s="19">
        <f t="shared" si="6"/>
        <v>85141.03374548722</v>
      </c>
      <c r="H16" s="19">
        <f t="shared" si="2"/>
        <v>7433.663656318488</v>
      </c>
      <c r="I16" s="19">
        <f t="shared" si="3"/>
        <v>407121.00958663994</v>
      </c>
      <c r="J16" s="19">
        <f t="shared" si="4"/>
        <v>1470364.915399207</v>
      </c>
      <c r="K16" s="21">
        <f t="shared" si="5"/>
        <v>17.269756434888738</v>
      </c>
    </row>
    <row r="17" spans="1:11" ht="18">
      <c r="A17" s="13">
        <v>70</v>
      </c>
      <c r="B17" s="13">
        <v>5</v>
      </c>
      <c r="C17" s="14">
        <v>0.029920072484524222</v>
      </c>
      <c r="D17" s="15">
        <v>0.5</v>
      </c>
      <c r="E17" s="16">
        <f t="shared" si="0"/>
        <v>0.139189</v>
      </c>
      <c r="F17" s="17">
        <f t="shared" si="1"/>
        <v>0.860811</v>
      </c>
      <c r="G17" s="19">
        <f t="shared" si="6"/>
        <v>77707.37008916873</v>
      </c>
      <c r="H17" s="19">
        <f t="shared" si="2"/>
        <v>10816.011135341307</v>
      </c>
      <c r="I17" s="19">
        <f t="shared" si="3"/>
        <v>361496.8226074904</v>
      </c>
      <c r="J17" s="19">
        <f t="shared" si="4"/>
        <v>1063243.905812567</v>
      </c>
      <c r="K17" s="21">
        <f t="shared" si="5"/>
        <v>13.68266490800681</v>
      </c>
    </row>
    <row r="18" spans="1:11" ht="18">
      <c r="A18" s="13">
        <v>75</v>
      </c>
      <c r="B18" s="13">
        <v>5</v>
      </c>
      <c r="C18" s="14">
        <v>0.049689068114965255</v>
      </c>
      <c r="D18" s="15">
        <v>0.5</v>
      </c>
      <c r="E18" s="16">
        <f t="shared" si="0"/>
        <v>0.220993</v>
      </c>
      <c r="F18" s="17">
        <f t="shared" si="1"/>
        <v>0.779007</v>
      </c>
      <c r="G18" s="19">
        <f t="shared" si="6"/>
        <v>66891.35895382742</v>
      </c>
      <c r="H18" s="19">
        <f t="shared" si="2"/>
        <v>14782.522089283184</v>
      </c>
      <c r="I18" s="19">
        <f t="shared" si="3"/>
        <v>297500.48954592913</v>
      </c>
      <c r="J18" s="19">
        <f t="shared" si="4"/>
        <v>701747.0832050766</v>
      </c>
      <c r="K18" s="21">
        <f t="shared" si="5"/>
        <v>10.490848058408652</v>
      </c>
    </row>
    <row r="19" spans="1:11" ht="18">
      <c r="A19" s="13">
        <v>80</v>
      </c>
      <c r="B19" s="13">
        <v>5</v>
      </c>
      <c r="C19" s="14">
        <v>0.08554502125169866</v>
      </c>
      <c r="D19" s="15">
        <v>0.5</v>
      </c>
      <c r="E19" s="16">
        <f t="shared" si="0"/>
        <v>0.35236700000000004</v>
      </c>
      <c r="F19" s="17">
        <f t="shared" si="1"/>
        <v>0.6476329999999999</v>
      </c>
      <c r="G19" s="19">
        <f t="shared" si="6"/>
        <v>52108.83686454424</v>
      </c>
      <c r="H19" s="19">
        <f t="shared" si="2"/>
        <v>18361.434519448863</v>
      </c>
      <c r="I19" s="19">
        <f t="shared" si="3"/>
        <v>214640.59802409902</v>
      </c>
      <c r="J19" s="19">
        <f t="shared" si="4"/>
        <v>404246.5936591475</v>
      </c>
      <c r="K19" s="21">
        <f t="shared" si="5"/>
        <v>7.757735884797765</v>
      </c>
    </row>
    <row r="20" spans="1:11" ht="18">
      <c r="A20" s="13" t="s">
        <v>6</v>
      </c>
      <c r="B20" s="13"/>
      <c r="C20" s="14">
        <v>0.177987</v>
      </c>
      <c r="D20" s="15"/>
      <c r="E20" s="13">
        <v>1</v>
      </c>
      <c r="F20" s="22">
        <f t="shared" si="1"/>
        <v>0</v>
      </c>
      <c r="G20" s="19">
        <f t="shared" si="6"/>
        <v>33747.402345095375</v>
      </c>
      <c r="H20" s="19">
        <f t="shared" si="2"/>
        <v>33747.402345095375</v>
      </c>
      <c r="I20" s="23">
        <f>G20/C20</f>
        <v>189605.9956350485</v>
      </c>
      <c r="J20" s="24">
        <f>I20</f>
        <v>189605.9956350485</v>
      </c>
      <c r="K20" s="21">
        <f t="shared" si="5"/>
        <v>5.6183878597875125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</cp:lastModifiedBy>
  <dcterms:modified xsi:type="dcterms:W3CDTF">2014-05-28T14:20:57Z</dcterms:modified>
  <cp:category/>
  <cp:version/>
  <cp:contentType/>
  <cp:contentStatus/>
</cp:coreProperties>
</file>